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1.12.2020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L15" i="1" l="1"/>
  <c r="N15" i="1" l="1"/>
  <c r="M15" i="1"/>
  <c r="K15" i="1"/>
  <c r="J15" i="1"/>
  <c r="I15" i="1"/>
  <c r="H15" i="1"/>
  <c r="G15" i="1"/>
  <c r="F15" i="1"/>
  <c r="E15" i="1"/>
  <c r="H16" i="1"/>
  <c r="G16" i="1"/>
  <c r="F16" i="1"/>
  <c r="O15" i="1"/>
  <c r="P15" i="1"/>
</calcChain>
</file>

<file path=xl/sharedStrings.xml><?xml version="1.0" encoding="utf-8"?>
<sst xmlns="http://schemas.openxmlformats.org/spreadsheetml/2006/main" count="615" uniqueCount="187">
  <si>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</si>
  <si>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</si>
  <si>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</si>
  <si>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</si>
  <si>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</si>
  <si>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</si>
  <si>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</si>
  <si>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</si>
  <si>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</si>
  <si>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</si>
  <si>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</si>
  <si>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</si>
  <si>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</si>
  <si>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</si>
  <si>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</si>
  <si>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</si>
  <si>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</si>
  <si>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</si>
  <si>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</si>
  <si>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</si>
  <si>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</si>
  <si>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</si>
  <si>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</si>
  <si>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</si>
  <si>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</si>
  <si>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</si>
  <si>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</si>
  <si>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</si>
  <si>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</si>
  <si>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</si>
  <si>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</si>
  <si>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</si>
  <si>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</si>
  <si>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</si>
  <si>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</si>
  <si>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</si>
  <si>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</si>
  <si>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</si>
  <si>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</si>
  <si>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</si>
  <si>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</si>
  <si>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</si>
  <si>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</si>
  <si>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</si>
  <si>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</si>
  <si>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</si>
  <si>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</si>
  <si>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</si>
  <si>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</si>
  <si>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</si>
  <si>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</si>
  <si>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</si>
  <si>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</si>
  <si>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</si>
  <si>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</si>
  <si>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</si>
  <si>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</si>
  <si>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</si>
  <si>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</si>
  <si>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</si>
  <si>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</si>
  <si>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</si>
  <si>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שטר הון נדחה (לא סחיר) לחברה האם</t>
  </si>
  <si>
    <t xml:space="preserve">שטרי הון נדחים לצד ג' </t>
  </si>
  <si>
    <t>הון רובד 2</t>
  </si>
  <si>
    <t>אינו כשיר</t>
  </si>
  <si>
    <t>כתבי התחייבות נדחים</t>
  </si>
  <si>
    <t>80</t>
  </si>
  <si>
    <t>התחייבות - מחושבת לפי עלות מופחתת</t>
  </si>
  <si>
    <t>30 ביוני 2011</t>
  </si>
  <si>
    <t>13 במרס 2003</t>
  </si>
  <si>
    <t xml:space="preserve">לא צמית </t>
  </si>
  <si>
    <t>30 ביוני 2021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</si>
  <si>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</si>
  <si>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</si>
  <si>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</si>
  <si>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</si>
  <si>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4% צמוד למדד המחירים לצרכן</t>
  </si>
  <si>
    <t>6.9% צמוד למדד המחירים לצרכן</t>
  </si>
  <si>
    <t>ללא שיקול דעת</t>
  </si>
  <si>
    <t>לפני אחרון ולאחר נושים המחזיקים בהתחייבויות רגילות של הבנק (שאינן נדחות)</t>
  </si>
  <si>
    <t>כן</t>
  </si>
  <si>
    <t>שטרי הון נדחים (לא סחירים)  מ- 13.3.2003</t>
  </si>
  <si>
    <t>שטרי הון נדחים (לא סחירים)  מ- 18.1.2004</t>
  </si>
  <si>
    <t>הרכיב כשיר להון הפיקוחי ע"ב סולו      והקבוצה הבנקאית</t>
  </si>
  <si>
    <t>מ- 13 במרס 2009  ועד 13 במרס 2018</t>
  </si>
  <si>
    <t>18 בינואר 2004</t>
  </si>
  <si>
    <t>מ- 18 בינואר 2010  ועד 18 בינואר 2015</t>
  </si>
  <si>
    <t>5.4% צמוד למדד המחירים לצרכן</t>
  </si>
  <si>
    <t>(5)</t>
  </si>
  <si>
    <t>(6)</t>
  </si>
  <si>
    <t>שטרי הון נדחים (לא סחירים)  מ- 13.5.2004</t>
  </si>
  <si>
    <t>13 במאי 2004</t>
  </si>
  <si>
    <t>מ-13 במאי 2010  ועד 13 במאי 2019</t>
  </si>
  <si>
    <t>(7)</t>
  </si>
  <si>
    <t>שטרי הון נדחים (לא סחירים)  מ- 7.4.2010</t>
  </si>
  <si>
    <t>7 באפריל 2010</t>
  </si>
  <si>
    <t>7 באפריל 2020</t>
  </si>
  <si>
    <t>שטרי הון נדחים (לא סחירים)  מ- 14.4.2010</t>
  </si>
  <si>
    <t>(8)</t>
  </si>
  <si>
    <t>14 באפריל 2010</t>
  </si>
  <si>
    <t>14 באפריל 2020</t>
  </si>
  <si>
    <t>שטרי הון נדחים (לא סחירים)  מ- 30.11.2010</t>
  </si>
  <si>
    <t>(9)</t>
  </si>
  <si>
    <t>30 בנובמבר 2010</t>
  </si>
  <si>
    <t>30 בנובמבר 2020</t>
  </si>
  <si>
    <t>3.3% צמוד למדד המחירים לצרכן</t>
  </si>
  <si>
    <t>(10)</t>
  </si>
  <si>
    <t>שטרי הון נדחים (לא סחירים)  מ- 22.2.2011</t>
  </si>
  <si>
    <t>4.1% צמוד למדד המחירים לצרכן</t>
  </si>
  <si>
    <t>22 בפברואר 2011</t>
  </si>
  <si>
    <t>31 ביולי 2024</t>
  </si>
  <si>
    <t>(11)</t>
  </si>
  <si>
    <t>שטרי הון נדחים (לא סחירים)  מ- 31.8.2011</t>
  </si>
  <si>
    <t>31 באוגוסט 2011</t>
  </si>
  <si>
    <t>31 בדצמבר 2018</t>
  </si>
  <si>
    <t>3.58% צמוד למדד המחירים לצרכן</t>
  </si>
  <si>
    <t>(12)</t>
  </si>
  <si>
    <t>שטרי הון נדחים (לא סחירים)  מ- 25.1.2012</t>
  </si>
  <si>
    <t>25 בינואר 2012</t>
  </si>
  <si>
    <t>30 בספטמבר 2022</t>
  </si>
  <si>
    <t>3.8% צמוד למדד המחירים לצרכן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</si>
  <si>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</si>
  <si>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</si>
  <si>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</si>
  <si>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אין מנגנון לספיגת הפסדים לפי הוראה 202  נספח ד סעיף 9 וכן לפי נספח ה</t>
  </si>
  <si>
    <t>כתבי ההתחייבות הנדחים האמורים אינם כשירים לפי הוראות באזל 3 , אולם בהתאם להוראות המעבר הם יוכרו בתקופת המעבר כהון רובד 2  ויבוטלו בהדרגה בשנים 2014-2022 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</si>
  <si>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</si>
  <si>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</si>
  <si>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</si>
  <si>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שטר הון נדחה COCO (לא סחיר)  מ- 27.12.2017</t>
  </si>
  <si>
    <t>כשיר</t>
  </si>
  <si>
    <t>שטר הון נדחה מסוג COCO , הכולל מנגנונים לספיגת הפסדים  , לחברה האם</t>
  </si>
  <si>
    <t>כתב התחייבות נדחה</t>
  </si>
  <si>
    <t>כתב התחייבות נדחה (כולל מנגנונים לספיגת הפסדים)</t>
  </si>
  <si>
    <t>27 בדצמבר 2017</t>
  </si>
  <si>
    <t>27 בדצמבר 2027</t>
  </si>
  <si>
    <t>27 בדצמבר 2022</t>
  </si>
  <si>
    <t>עד 26 בינואר 2023</t>
  </si>
  <si>
    <t xml:space="preserve">2.5%  לא צמוד 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</si>
  <si>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</si>
  <si>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</si>
  <si>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</si>
  <si>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</si>
  <si>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(13)</t>
  </si>
  <si>
    <t>שטר הון נדחה  לחברה האם</t>
  </si>
  <si>
    <t>כתב ההתחייבות הנדחה האמור  כשיר ומוכר בהון רובד 2  בהתאם להוראות באזל 3 .</t>
  </si>
  <si>
    <t>כתב ההתחייבות הנדחה האמור אינו כשיר לפי הוראות באזל 3 , אולם בהתאם להוראות המעבר הוא יוכר בתקופת המעבר כהון רובד 2  ויבוטל בהדרגה בשנים 2014-2022 .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</si>
  <si>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</si>
  <si>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</si>
  <si>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</si>
  <si>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</si>
  <si>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>(3)   כתב התחייבות נדחה (לא סחיר) שהונפק לחברה האם</t>
  </si>
  <si>
    <t>(4)   כתבי התחייבות נדחים (לא סחירים) שהונפקו לצד ג' ביום 13.3.2003</t>
  </si>
  <si>
    <t>(5)   כתבי התחייבות נדחים (לא סחירים) שהונפקו לצד ג' ביום 18.1.2004</t>
  </si>
  <si>
    <t>(6)   כתבי התחייבות נדחים (לא סחירים) שהונפקו לצד ג' ביום 13.5.2004</t>
  </si>
  <si>
    <t>(7)   כתבי התחייבות נדחים (לא סחירים) שהונפקו לצד ג' ביום 7.4.2010</t>
  </si>
  <si>
    <t>(8)   כתבי התחייבות נדחים (לא סחירים) שהונפקו לצד ג' ביום 14.4.2010</t>
  </si>
  <si>
    <t>(9)   כתבי התחייבות נדחים (לא סחירים) שהונפקו לצד ג' ביום 30.11.2010</t>
  </si>
  <si>
    <t>(10)   כתבי התחייבות נדחים (לא סחירים) שהונפקו לצד ג' ביום 22.2.2011</t>
  </si>
  <si>
    <t>(11)   כתבי התחייבות נדחים (לא סחירים) שהונפקו לצד ג' ביום 31.8.2011</t>
  </si>
  <si>
    <t>(12)   כתבי התחייבות נדחים (לא סחירים) שהונפקו לצד ג' ביום 25.1.2012</t>
  </si>
  <si>
    <t>(13)   כתב התחייבות נדחה מסוג COCO (לא סחיר) שהונפק לחברה האם ביום 27.12.2017</t>
  </si>
  <si>
    <t xml:space="preserve">             פרמיה על המניות וקרנות הון          </t>
  </si>
  <si>
    <t xml:space="preserve">            הון המניות הרגילות של הבנק             
</t>
  </si>
  <si>
    <t xml:space="preserve"> כתבי התחייבות נדחים שהונפקו לצד ג' ביום 13 במרס 2003 .  שטרי הון אלו הוכרו לפי הוראות באזל 2 כהון רובד 2 . </t>
  </si>
  <si>
    <t xml:space="preserve">כתבי התחייבות נדחים שהונפקו לצד ג' ביום 18 בינואר 2004 .  שטרי הון אלו הוכרו לפי הוראות באזל 2 כהון רובד 2 . </t>
  </si>
  <si>
    <r>
      <rPr>
        <sz val="11"/>
        <rFont val="Arial"/>
        <family val="2"/>
      </rPr>
      <t xml:space="preserve">כתבי התחייבות </t>
    </r>
    <r>
      <rPr>
        <sz val="11"/>
        <rFont val="Arial"/>
        <family val="2"/>
      </rPr>
      <t xml:space="preserve">נדחים שהונפקו לצד ג' ביום 13 במאי 2004 .  שטרי הון אלו הוכרו לפי הוראות באזל 2 כהון רובד 2 . </t>
    </r>
  </si>
  <si>
    <r>
      <rPr>
        <sz val="11"/>
        <color indexed="10"/>
        <rFont val="Arial"/>
        <family val="2"/>
      </rPr>
      <t>80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לא סחיר שהונפק  לחברה האם - בנק דיסקונט לישראל בע"מ - ביום 30 ביוני 2011 .  שטר הון זה הוכר לפי הוראות באזל 2 כהון רובד 2 .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</si>
  <si>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22 בפברואר 2011 .  שטרי הון אלו הוכרו לפי הוראות באזל 2 כהון רובד 2 . </t>
    </r>
  </si>
  <si>
    <t xml:space="preserve">כתבי התחייבות נדחים שהונפקו לצד ג' ביום 31 באוגוסט 2011 .  שטרי הון אלו הוכרו לפי הוראות באזל 2 כהון רובד 2 . </t>
  </si>
  <si>
    <r>
      <rPr>
        <sz val="11"/>
        <color indexed="10"/>
        <rFont val="Arial"/>
        <family val="2"/>
      </rPr>
      <t xml:space="preserve"> 150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25 בינוואר 2012 .  שטרי הון אלו הוכרו לפי הוראות באזל 2 כהון רובד 2 .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</si>
  <si>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27 בדצמבר 2017 .  </t>
    </r>
  </si>
  <si>
    <t>(14)</t>
  </si>
  <si>
    <t>שטר הון נדחה COCO (לא סחיר)  מ- 01.12.2019</t>
  </si>
  <si>
    <t>1 בדצמבר  2029</t>
  </si>
  <si>
    <t>1 בדצמבר  2019</t>
  </si>
  <si>
    <t xml:space="preserve">2.99%  לא צמוד </t>
  </si>
  <si>
    <t>1 בדצמבר 2024</t>
  </si>
  <si>
    <t>עד 1 בינואר 2025</t>
  </si>
  <si>
    <t>(14)   כתב התחייבות נדחה מסוג COCO (לא סחיר) שהונפק לחברה האם ביום 1.12.2019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</si>
  <si>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</si>
  <si>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</si>
  <si>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 xml:space="preserve"> כתבי התחייבות נדחים שהונפקו לצד ג' ביום 7 באפריל 2010 .  שטרי הון אלו הוכרו לפי הוראות באזל 2 כהון רובד 2 . </t>
  </si>
  <si>
    <t xml:space="preserve">כתבי התחייבות נדחים שהונפקו לצד ג' ביום 14 באפריל 2010 .  שטרי הון אלו הוכרו לפי הוראות באזל 2 כהון רובד 2 . </t>
  </si>
  <si>
    <t>הנתונים להלן נכונים ליום  31.12.2020</t>
  </si>
  <si>
    <t xml:space="preserve">כתבי התחייבות נדחים שהונפקו לצד ג' ביום 30 בנובמבר 2010 .  שטרי הון אלו הוכרו לפי הוראות באזל 2 כהון רובד 2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</si>
</sst>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#,##0.000"/>
  </numFmts>
  <fonts count="13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 applyAlignment="1">
      <alignment horizontal="right" wrapText="1"/>
    </xf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49" fontId="8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9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49" fontId="4" fillId="0" borderId="4" xfId="0" applyNumberFormat="1" applyFont="1" applyBorder="1" applyAlignment="1">
      <alignment horizontal="right"/>
    </xf>
    <xf numFmtId="0" fontId="4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49" fontId="0" fillId="0" borderId="0" xfId="0" applyNumberFormat="1" applyAlignment="1">
      <alignment horizontal="right" readingOrder="2"/>
    </xf>
    <xf numFmtId="0" fontId="10" fillId="0" borderId="0" xfId="0" applyFont="1"/>
    <xf numFmtId="0" fontId="0" fillId="0" borderId="6" xfId="0" applyBorder="1" applyAlignment="1">
      <alignment horizontal="right" readingOrder="2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1" fillId="0" borderId="0" xfId="0" applyFont="1"/>
    <xf numFmtId="0" fontId="0" fillId="0" borderId="0" xfId="0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0" fillId="0" borderId="0" xfId="0" applyBorder="1"/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readingOrder="2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8" fillId="0" borderId="8" xfId="0" applyFont="1" applyBorder="1" applyAlignment="1">
      <alignment horizontal="center" vertical="top" wrapText="1"/>
    </xf>
    <xf numFmtId="0" fontId="12" fillId="0" borderId="0" xfId="0" applyFont="1"/>
    <xf numFmtId="0" fontId="8" fillId="0" borderId="11" xfId="0" applyFont="1" applyBorder="1" applyAlignment="1">
      <alignment horizontal="center" wrapText="1"/>
    </xf>
    <xf numFmtId="49" fontId="0" fillId="0" borderId="0" xfId="0" applyNumberFormat="1" applyFont="1" applyAlignment="1">
      <alignment horizontal="right" readingOrder="2"/>
    </xf>
    <xf numFmtId="41" fontId="4" fillId="0" borderId="4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rightToLeft="1" tabSelected="1" workbookViewId="0">
      <selection activeCell="A4" sqref="A4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31.75" customWidth="1"/>
    <col min="6" max="7" width="32.25" customWidth="1"/>
    <col min="8" max="8" width="32.5" customWidth="1"/>
    <col min="9" max="9" width="31.75" customWidth="1"/>
    <col min="10" max="10" width="32.25" customWidth="1"/>
    <col min="11" max="11" width="33.625" customWidth="1"/>
    <col min="12" max="12" width="33" customWidth="1"/>
    <col min="13" max="13" width="33.25" customWidth="1"/>
    <col min="14" max="14" width="32.75" customWidth="1"/>
    <col min="15" max="15" width="39.375" customWidth="1"/>
    <col min="16" max="16" width="40.125" customWidth="1"/>
  </cols>
  <sheetData>
    <row r="1" spans="1:17" s="2" customFormat="1" ht="20.25">
      <c r="A1" s="31" t="s">
        <v>1</v>
      </c>
      <c r="C1" s="3"/>
      <c r="D1" s="3"/>
      <c r="E1" s="3"/>
    </row>
    <row r="2" spans="1:17" s="2" customFormat="1" ht="15.75">
      <c r="A2" s="1" t="s">
        <v>2</v>
      </c>
    </row>
    <row r="3" spans="1:17" ht="15.75">
      <c r="A3" s="13" t="s">
        <v>127</v>
      </c>
      <c r="B3" s="2"/>
    </row>
    <row r="4" spans="1:17" ht="15.75">
      <c r="A4" s="13" t="s">
        <v>185</v>
      </c>
    </row>
    <row r="5" spans="1:17" ht="16.5" thickBot="1">
      <c r="A5" s="51" t="s">
        <v>148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7" s="5" customFormat="1" ht="28.5" customHeight="1" thickBot="1">
      <c r="A6" s="40" t="s">
        <v>128</v>
      </c>
      <c r="B6" s="41" t="s">
        <v>129</v>
      </c>
      <c r="C6" s="46" t="s">
        <v>164</v>
      </c>
      <c r="D6" s="42" t="s">
        <v>163</v>
      </c>
      <c r="E6" s="43" t="s">
        <v>145</v>
      </c>
      <c r="F6" s="44" t="s">
        <v>63</v>
      </c>
      <c r="G6" s="44" t="s">
        <v>63</v>
      </c>
      <c r="H6" s="44" t="s">
        <v>63</v>
      </c>
      <c r="I6" s="44" t="s">
        <v>63</v>
      </c>
      <c r="J6" s="44" t="s">
        <v>63</v>
      </c>
      <c r="K6" s="44" t="s">
        <v>63</v>
      </c>
      <c r="L6" s="44" t="s">
        <v>63</v>
      </c>
      <c r="M6" s="44" t="s">
        <v>63</v>
      </c>
      <c r="N6" s="44" t="s">
        <v>63</v>
      </c>
      <c r="O6" s="44" t="s">
        <v>132</v>
      </c>
      <c r="P6" s="48" t="s">
        <v>132</v>
      </c>
      <c r="Q6" s="33"/>
    </row>
    <row r="7" spans="1:17" ht="15.75" thickBot="1">
      <c r="A7" s="4"/>
      <c r="B7" s="6"/>
      <c r="C7" s="37" t="s">
        <v>44</v>
      </c>
      <c r="D7" s="39" t="s">
        <v>47</v>
      </c>
      <c r="E7" s="38" t="s">
        <v>49</v>
      </c>
      <c r="F7" s="9" t="s">
        <v>50</v>
      </c>
      <c r="G7" s="9" t="s">
        <v>89</v>
      </c>
      <c r="H7" s="9" t="s">
        <v>90</v>
      </c>
      <c r="I7" s="9" t="s">
        <v>94</v>
      </c>
      <c r="J7" s="9" t="s">
        <v>99</v>
      </c>
      <c r="K7" s="9" t="s">
        <v>103</v>
      </c>
      <c r="L7" s="9" t="s">
        <v>107</v>
      </c>
      <c r="M7" s="9" t="s">
        <v>112</v>
      </c>
      <c r="N7" s="9" t="s">
        <v>117</v>
      </c>
      <c r="O7" s="9" t="s">
        <v>144</v>
      </c>
      <c r="P7" s="9" t="s">
        <v>173</v>
      </c>
      <c r="Q7" s="34"/>
    </row>
    <row r="8" spans="1:17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34"/>
    </row>
    <row r="9" spans="1:17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62</v>
      </c>
      <c r="F9" s="10" t="s">
        <v>82</v>
      </c>
      <c r="G9" s="10" t="s">
        <v>83</v>
      </c>
      <c r="H9" s="10" t="s">
        <v>91</v>
      </c>
      <c r="I9" s="10" t="s">
        <v>95</v>
      </c>
      <c r="J9" s="10" t="s">
        <v>98</v>
      </c>
      <c r="K9" s="10" t="s">
        <v>102</v>
      </c>
      <c r="L9" s="10" t="s">
        <v>108</v>
      </c>
      <c r="M9" s="10" t="s">
        <v>113</v>
      </c>
      <c r="N9" s="10" t="s">
        <v>118</v>
      </c>
      <c r="O9" s="10" t="s">
        <v>130</v>
      </c>
      <c r="P9" s="10" t="s">
        <v>174</v>
      </c>
      <c r="Q9" s="34"/>
    </row>
    <row r="10" spans="1:17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  <c r="H10" s="12" t="s">
        <v>52</v>
      </c>
      <c r="I10" s="12" t="s">
        <v>52</v>
      </c>
      <c r="J10" s="12" t="s">
        <v>52</v>
      </c>
      <c r="K10" s="12" t="s">
        <v>52</v>
      </c>
      <c r="L10" s="12" t="s">
        <v>52</v>
      </c>
      <c r="M10" s="12" t="s">
        <v>52</v>
      </c>
      <c r="N10" s="12" t="s">
        <v>52</v>
      </c>
      <c r="O10" s="12" t="s">
        <v>52</v>
      </c>
      <c r="P10" s="12" t="s">
        <v>52</v>
      </c>
      <c r="Q10" s="34"/>
    </row>
    <row r="11" spans="1:17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64</v>
      </c>
      <c r="F11" s="15" t="s">
        <v>64</v>
      </c>
      <c r="G11" s="15" t="s">
        <v>64</v>
      </c>
      <c r="H11" s="15" t="s">
        <v>64</v>
      </c>
      <c r="I11" s="15" t="s">
        <v>64</v>
      </c>
      <c r="J11" s="15" t="s">
        <v>64</v>
      </c>
      <c r="K11" s="15" t="s">
        <v>64</v>
      </c>
      <c r="L11" s="15" t="s">
        <v>64</v>
      </c>
      <c r="M11" s="15" t="s">
        <v>64</v>
      </c>
      <c r="N11" s="15" t="s">
        <v>64</v>
      </c>
      <c r="O11" s="15" t="s">
        <v>64</v>
      </c>
      <c r="P11" s="15" t="s">
        <v>64</v>
      </c>
      <c r="Q11" s="34"/>
    </row>
    <row r="12" spans="1:17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65</v>
      </c>
      <c r="F12" s="15" t="s">
        <v>65</v>
      </c>
      <c r="G12" s="15" t="s">
        <v>65</v>
      </c>
      <c r="H12" s="15" t="s">
        <v>65</v>
      </c>
      <c r="I12" s="15" t="s">
        <v>65</v>
      </c>
      <c r="J12" s="15" t="s">
        <v>65</v>
      </c>
      <c r="K12" s="15" t="s">
        <v>65</v>
      </c>
      <c r="L12" s="15" t="s">
        <v>65</v>
      </c>
      <c r="M12" s="15" t="s">
        <v>65</v>
      </c>
      <c r="N12" s="15" t="s">
        <v>65</v>
      </c>
      <c r="O12" s="15" t="s">
        <v>131</v>
      </c>
      <c r="P12" s="15" t="s">
        <v>131</v>
      </c>
      <c r="Q12" s="34"/>
    </row>
    <row r="13" spans="1:17" s="16" customFormat="1" ht="28.5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4" t="s">
        <v>84</v>
      </c>
      <c r="G13" s="14" t="s">
        <v>84</v>
      </c>
      <c r="H13" s="14" t="s">
        <v>84</v>
      </c>
      <c r="I13" s="14" t="s">
        <v>84</v>
      </c>
      <c r="J13" s="14" t="s">
        <v>84</v>
      </c>
      <c r="K13" s="14" t="s">
        <v>84</v>
      </c>
      <c r="L13" s="14" t="s">
        <v>84</v>
      </c>
      <c r="M13" s="14" t="s">
        <v>84</v>
      </c>
      <c r="N13" s="14" t="s">
        <v>84</v>
      </c>
      <c r="O13" s="15" t="s">
        <v>55</v>
      </c>
      <c r="P13" s="15" t="s">
        <v>55</v>
      </c>
      <c r="Q13" s="32"/>
    </row>
    <row r="14" spans="1:17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133</v>
      </c>
      <c r="F14" s="10" t="s">
        <v>66</v>
      </c>
      <c r="G14" s="10" t="s">
        <v>66</v>
      </c>
      <c r="H14" s="10" t="s">
        <v>66</v>
      </c>
      <c r="I14" s="10" t="s">
        <v>66</v>
      </c>
      <c r="J14" s="10" t="s">
        <v>66</v>
      </c>
      <c r="K14" s="10" t="s">
        <v>66</v>
      </c>
      <c r="L14" s="10" t="s">
        <v>66</v>
      </c>
      <c r="M14" s="10" t="s">
        <v>66</v>
      </c>
      <c r="N14" s="10" t="s">
        <v>66</v>
      </c>
      <c r="O14" s="10" t="s">
        <v>134</v>
      </c>
      <c r="P14" s="10" t="s">
        <v>134</v>
      </c>
      <c r="Q14" s="34"/>
    </row>
    <row r="15" spans="1:17" ht="14.25" customHeight="1">
      <c r="A15" s="8">
        <v>8</v>
      </c>
      <c r="B15" s="8" t="s">
        <v>43</v>
      </c>
      <c r="C15" s="17">
        <v>51</v>
      </c>
      <c r="D15" s="18">
        <v>152</v>
      </c>
      <c r="E15" s="50">
        <f>ROUND(83.022703*0.2,2)*0</f>
        <v>0</v>
      </c>
      <c r="F15" s="50">
        <f>ROUND((0.2*6.437/5+0.4*6.437/5+0.6*6.437/5+0.8*6.437/5)*0.2,2)*0</f>
        <v>0</v>
      </c>
      <c r="G15" s="50">
        <f>ROUND(0.522/2*0.2*0.2,2)*0</f>
        <v>0</v>
      </c>
      <c r="H15" s="50">
        <f>ROUND((3.008/6*0.2+3.008/6*0.4+3.008/6*0.6+3.008/6*0.8+3.008/6*1)*0.2,2)*0</f>
        <v>0</v>
      </c>
      <c r="I15" s="50">
        <f>ROUND(100*541.2796/494.4329*0.2,2)*0</f>
        <v>0</v>
      </c>
      <c r="J15" s="50">
        <f>ROUND(50*541.2796/494.4329*0.2,2)*0</f>
        <v>0</v>
      </c>
      <c r="K15" s="50">
        <f>ROUND(60*541.2796/510.0915*0.2,2)*0</f>
        <v>0</v>
      </c>
      <c r="L15" s="26">
        <f>ROUND(100*541.2796/513.5174*0.2,2)*0+ROUND(100*540.6999/513.5174*0.6,0)</f>
        <v>63</v>
      </c>
      <c r="M15" s="50">
        <f>ROUND((85.5*541.2796/522.076*0.8*0.2),2)*0</f>
        <v>0</v>
      </c>
      <c r="N15" s="26">
        <f>ROUND((150*541.2796/523.5864*0.2),2)*0+ROUND(150*540.6999/523.5864*0.2,0)</f>
        <v>31</v>
      </c>
      <c r="O15" s="26">
        <f>ROUND((100+0.653*0),0)</f>
        <v>100</v>
      </c>
      <c r="P15" s="26">
        <f>ROUND((160*1+1.595*0),0)</f>
        <v>160</v>
      </c>
      <c r="Q15" s="34"/>
    </row>
    <row r="16" spans="1:17" ht="14.25" customHeight="1">
      <c r="A16" s="8">
        <v>9</v>
      </c>
      <c r="B16" s="8" t="s">
        <v>182</v>
      </c>
      <c r="C16" s="19" t="s">
        <v>51</v>
      </c>
      <c r="D16" s="20">
        <v>70</v>
      </c>
      <c r="E16" s="27" t="s">
        <v>67</v>
      </c>
      <c r="F16" s="25">
        <f>5.25*2</f>
        <v>10.5</v>
      </c>
      <c r="G16" s="25">
        <f>0.41666*3</f>
        <v>1.2499799999999999</v>
      </c>
      <c r="H16" s="25">
        <f>2.4/0.6</f>
        <v>4</v>
      </c>
      <c r="I16" s="25">
        <v>100</v>
      </c>
      <c r="J16" s="25">
        <v>50</v>
      </c>
      <c r="K16" s="25">
        <v>60</v>
      </c>
      <c r="L16" s="25">
        <v>100</v>
      </c>
      <c r="M16" s="25">
        <v>85.5</v>
      </c>
      <c r="N16" s="25">
        <v>150</v>
      </c>
      <c r="O16" s="25">
        <v>100</v>
      </c>
      <c r="P16" s="25">
        <v>160</v>
      </c>
      <c r="Q16" s="34"/>
    </row>
    <row r="17" spans="1:17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68</v>
      </c>
      <c r="F17" s="10" t="s">
        <v>68</v>
      </c>
      <c r="G17" s="10" t="s">
        <v>68</v>
      </c>
      <c r="H17" s="10" t="s">
        <v>68</v>
      </c>
      <c r="I17" s="10" t="s">
        <v>68</v>
      </c>
      <c r="J17" s="10" t="s">
        <v>68</v>
      </c>
      <c r="K17" s="10" t="s">
        <v>68</v>
      </c>
      <c r="L17" s="10" t="s">
        <v>68</v>
      </c>
      <c r="M17" s="10" t="s">
        <v>68</v>
      </c>
      <c r="N17" s="10" t="s">
        <v>68</v>
      </c>
      <c r="O17" s="10" t="s">
        <v>68</v>
      </c>
      <c r="P17" s="10" t="s">
        <v>68</v>
      </c>
      <c r="Q17" s="34"/>
    </row>
    <row r="18" spans="1:17" ht="27.75" customHeight="1">
      <c r="A18" s="15">
        <v>11</v>
      </c>
      <c r="B18" s="15" t="s">
        <v>11</v>
      </c>
      <c r="C18" s="29" t="s">
        <v>60</v>
      </c>
      <c r="D18" s="29" t="s">
        <v>59</v>
      </c>
      <c r="E18" s="21" t="s">
        <v>69</v>
      </c>
      <c r="F18" s="21" t="s">
        <v>70</v>
      </c>
      <c r="G18" s="21" t="s">
        <v>86</v>
      </c>
      <c r="H18" s="21" t="s">
        <v>92</v>
      </c>
      <c r="I18" s="21" t="s">
        <v>96</v>
      </c>
      <c r="J18" s="21" t="s">
        <v>100</v>
      </c>
      <c r="K18" s="21" t="s">
        <v>104</v>
      </c>
      <c r="L18" s="21" t="s">
        <v>110</v>
      </c>
      <c r="M18" s="21" t="s">
        <v>114</v>
      </c>
      <c r="N18" s="21" t="s">
        <v>119</v>
      </c>
      <c r="O18" s="21" t="s">
        <v>135</v>
      </c>
      <c r="P18" s="21" t="s">
        <v>176</v>
      </c>
      <c r="Q18" s="34"/>
    </row>
    <row r="19" spans="1:17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71</v>
      </c>
      <c r="F19" s="10" t="s">
        <v>71</v>
      </c>
      <c r="G19" s="10" t="s">
        <v>71</v>
      </c>
      <c r="H19" s="10" t="s">
        <v>71</v>
      </c>
      <c r="I19" s="10" t="s">
        <v>71</v>
      </c>
      <c r="J19" s="10" t="s">
        <v>71</v>
      </c>
      <c r="K19" s="10" t="s">
        <v>71</v>
      </c>
      <c r="L19" s="10" t="s">
        <v>71</v>
      </c>
      <c r="M19" s="10" t="s">
        <v>71</v>
      </c>
      <c r="N19" s="10" t="s">
        <v>71</v>
      </c>
      <c r="O19" s="10" t="s">
        <v>71</v>
      </c>
      <c r="P19" s="10" t="s">
        <v>71</v>
      </c>
      <c r="Q19" s="34"/>
    </row>
    <row r="20" spans="1:17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72</v>
      </c>
      <c r="F20" s="21" t="s">
        <v>85</v>
      </c>
      <c r="G20" s="21" t="s">
        <v>87</v>
      </c>
      <c r="H20" s="21" t="s">
        <v>93</v>
      </c>
      <c r="I20" s="21" t="s">
        <v>97</v>
      </c>
      <c r="J20" s="21" t="s">
        <v>101</v>
      </c>
      <c r="K20" s="21" t="s">
        <v>105</v>
      </c>
      <c r="L20" s="21" t="s">
        <v>111</v>
      </c>
      <c r="M20" s="21" t="s">
        <v>115</v>
      </c>
      <c r="N20" s="21" t="s">
        <v>120</v>
      </c>
      <c r="O20" s="21" t="s">
        <v>136</v>
      </c>
      <c r="P20" s="21" t="s">
        <v>175</v>
      </c>
      <c r="Q20" s="34"/>
    </row>
    <row r="21" spans="1:17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15</v>
      </c>
      <c r="F21" s="12" t="s">
        <v>15</v>
      </c>
      <c r="G21" s="12" t="s">
        <v>15</v>
      </c>
      <c r="H21" s="12" t="s">
        <v>15</v>
      </c>
      <c r="I21" s="12" t="s">
        <v>15</v>
      </c>
      <c r="J21" s="12" t="s">
        <v>15</v>
      </c>
      <c r="K21" s="12" t="s">
        <v>15</v>
      </c>
      <c r="L21" s="12" t="s">
        <v>15</v>
      </c>
      <c r="M21" s="12" t="s">
        <v>15</v>
      </c>
      <c r="N21" s="12" t="s">
        <v>15</v>
      </c>
      <c r="O21" s="12" t="s">
        <v>81</v>
      </c>
      <c r="P21" s="12" t="s">
        <v>81</v>
      </c>
      <c r="Q21" s="34"/>
    </row>
    <row r="22" spans="1:17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12" t="s">
        <v>18</v>
      </c>
      <c r="K22" s="12" t="s">
        <v>18</v>
      </c>
      <c r="L22" s="12" t="s">
        <v>18</v>
      </c>
      <c r="M22" s="12" t="s">
        <v>18</v>
      </c>
      <c r="N22" s="12" t="s">
        <v>18</v>
      </c>
      <c r="O22" s="21" t="s">
        <v>137</v>
      </c>
      <c r="P22" s="21" t="s">
        <v>178</v>
      </c>
      <c r="Q22" s="34"/>
    </row>
    <row r="23" spans="1:17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12" t="s">
        <v>18</v>
      </c>
      <c r="K23" s="12" t="s">
        <v>18</v>
      </c>
      <c r="L23" s="12" t="s">
        <v>18</v>
      </c>
      <c r="M23" s="12" t="s">
        <v>18</v>
      </c>
      <c r="N23" s="12" t="s">
        <v>18</v>
      </c>
      <c r="O23" s="12" t="s">
        <v>138</v>
      </c>
      <c r="P23" s="12" t="s">
        <v>179</v>
      </c>
      <c r="Q23" s="34"/>
    </row>
    <row r="24" spans="1:17" ht="14.25" customHeight="1">
      <c r="A24" s="8">
        <v>17</v>
      </c>
      <c r="B24" s="8" t="s">
        <v>21</v>
      </c>
      <c r="C24" s="30" t="s">
        <v>22</v>
      </c>
      <c r="D24" s="30" t="s">
        <v>22</v>
      </c>
      <c r="E24" s="10" t="s">
        <v>76</v>
      </c>
      <c r="F24" s="10" t="s">
        <v>76</v>
      </c>
      <c r="G24" s="10" t="s">
        <v>76</v>
      </c>
      <c r="H24" s="10" t="s">
        <v>76</v>
      </c>
      <c r="I24" s="10" t="s">
        <v>76</v>
      </c>
      <c r="J24" s="10" t="s">
        <v>76</v>
      </c>
      <c r="K24" s="10" t="s">
        <v>76</v>
      </c>
      <c r="L24" s="10" t="s">
        <v>76</v>
      </c>
      <c r="M24" s="10" t="s">
        <v>76</v>
      </c>
      <c r="N24" s="10" t="s">
        <v>76</v>
      </c>
      <c r="O24" s="10" t="s">
        <v>76</v>
      </c>
      <c r="P24" s="10" t="s">
        <v>76</v>
      </c>
      <c r="Q24" s="34"/>
    </row>
    <row r="25" spans="1:17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4" t="s">
        <v>77</v>
      </c>
      <c r="F25" s="24" t="s">
        <v>78</v>
      </c>
      <c r="G25" s="24" t="s">
        <v>88</v>
      </c>
      <c r="H25" s="24" t="s">
        <v>88</v>
      </c>
      <c r="I25" s="24" t="s">
        <v>77</v>
      </c>
      <c r="J25" s="24" t="s">
        <v>77</v>
      </c>
      <c r="K25" s="24" t="s">
        <v>106</v>
      </c>
      <c r="L25" s="24" t="s">
        <v>109</v>
      </c>
      <c r="M25" s="24" t="s">
        <v>116</v>
      </c>
      <c r="N25" s="24" t="s">
        <v>121</v>
      </c>
      <c r="O25" s="24" t="s">
        <v>139</v>
      </c>
      <c r="P25" s="24" t="s">
        <v>177</v>
      </c>
      <c r="Q25" s="34"/>
    </row>
    <row r="26" spans="1:17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12" t="s">
        <v>18</v>
      </c>
      <c r="K26" s="12" t="s">
        <v>18</v>
      </c>
      <c r="L26" s="12" t="s">
        <v>18</v>
      </c>
      <c r="M26" s="12" t="s">
        <v>18</v>
      </c>
      <c r="N26" s="12" t="s">
        <v>18</v>
      </c>
      <c r="O26" s="12" t="s">
        <v>18</v>
      </c>
      <c r="P26" s="12" t="s">
        <v>18</v>
      </c>
      <c r="Q26" s="34"/>
    </row>
    <row r="27" spans="1:17" ht="14.25" customHeight="1">
      <c r="A27" s="8">
        <v>20</v>
      </c>
      <c r="B27" s="8" t="s">
        <v>61</v>
      </c>
      <c r="C27" s="30" t="s">
        <v>123</v>
      </c>
      <c r="D27" s="30" t="s">
        <v>123</v>
      </c>
      <c r="E27" s="10" t="s">
        <v>79</v>
      </c>
      <c r="F27" s="10" t="s">
        <v>79</v>
      </c>
      <c r="G27" s="10" t="s">
        <v>79</v>
      </c>
      <c r="H27" s="10" t="s">
        <v>79</v>
      </c>
      <c r="I27" s="10" t="s">
        <v>79</v>
      </c>
      <c r="J27" s="10" t="s">
        <v>79</v>
      </c>
      <c r="K27" s="10" t="s">
        <v>79</v>
      </c>
      <c r="L27" s="10" t="s">
        <v>79</v>
      </c>
      <c r="M27" s="10" t="s">
        <v>79</v>
      </c>
      <c r="N27" s="10" t="s">
        <v>79</v>
      </c>
      <c r="O27" s="10" t="s">
        <v>79</v>
      </c>
      <c r="P27" s="10" t="s">
        <v>79</v>
      </c>
      <c r="Q27" s="34"/>
    </row>
    <row r="28" spans="1:17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  <c r="H28" s="12" t="s">
        <v>26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26</v>
      </c>
      <c r="O28" s="12" t="s">
        <v>26</v>
      </c>
      <c r="P28" s="12" t="s">
        <v>26</v>
      </c>
      <c r="Q28" s="34"/>
    </row>
    <row r="29" spans="1:17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124</v>
      </c>
      <c r="F29" s="10" t="s">
        <v>124</v>
      </c>
      <c r="G29" s="10" t="s">
        <v>124</v>
      </c>
      <c r="H29" s="10" t="s">
        <v>124</v>
      </c>
      <c r="I29" s="10" t="s">
        <v>124</v>
      </c>
      <c r="J29" s="10" t="s">
        <v>124</v>
      </c>
      <c r="K29" s="10" t="s">
        <v>124</v>
      </c>
      <c r="L29" s="10" t="s">
        <v>124</v>
      </c>
      <c r="M29" s="10" t="s">
        <v>124</v>
      </c>
      <c r="N29" s="10" t="s">
        <v>124</v>
      </c>
      <c r="O29" s="10" t="s">
        <v>124</v>
      </c>
      <c r="P29" s="10" t="s">
        <v>124</v>
      </c>
      <c r="Q29" s="34"/>
    </row>
    <row r="30" spans="1:17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  <c r="I30" s="12" t="s">
        <v>30</v>
      </c>
      <c r="J30" s="12" t="s">
        <v>30</v>
      </c>
      <c r="K30" s="12" t="s">
        <v>30</v>
      </c>
      <c r="L30" s="12" t="s">
        <v>30</v>
      </c>
      <c r="M30" s="12" t="s">
        <v>30</v>
      </c>
      <c r="N30" s="12" t="s">
        <v>30</v>
      </c>
      <c r="O30" s="12" t="s">
        <v>30</v>
      </c>
      <c r="P30" s="12" t="s">
        <v>30</v>
      </c>
      <c r="Q30" s="34"/>
    </row>
    <row r="31" spans="1:17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12" t="s">
        <v>18</v>
      </c>
      <c r="K31" s="12" t="s">
        <v>18</v>
      </c>
      <c r="L31" s="12" t="s">
        <v>18</v>
      </c>
      <c r="M31" s="12" t="s">
        <v>18</v>
      </c>
      <c r="N31" s="12" t="s">
        <v>18</v>
      </c>
      <c r="O31" s="12" t="s">
        <v>18</v>
      </c>
      <c r="P31" s="12" t="s">
        <v>18</v>
      </c>
      <c r="Q31" s="34"/>
    </row>
    <row r="32" spans="1:17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12" t="s">
        <v>18</v>
      </c>
      <c r="K32" s="12" t="s">
        <v>18</v>
      </c>
      <c r="L32" s="12" t="s">
        <v>18</v>
      </c>
      <c r="M32" s="12" t="s">
        <v>18</v>
      </c>
      <c r="N32" s="12" t="s">
        <v>18</v>
      </c>
      <c r="O32" s="12" t="s">
        <v>18</v>
      </c>
      <c r="P32" s="12" t="s">
        <v>18</v>
      </c>
      <c r="Q32" s="34"/>
    </row>
    <row r="33" spans="1:17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12" t="s">
        <v>18</v>
      </c>
      <c r="K33" s="12" t="s">
        <v>18</v>
      </c>
      <c r="L33" s="12" t="s">
        <v>18</v>
      </c>
      <c r="M33" s="12" t="s">
        <v>18</v>
      </c>
      <c r="N33" s="12" t="s">
        <v>18</v>
      </c>
      <c r="O33" s="12" t="s">
        <v>18</v>
      </c>
      <c r="P33" s="12" t="s">
        <v>18</v>
      </c>
      <c r="Q33" s="34"/>
    </row>
    <row r="34" spans="1:17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12" t="s">
        <v>18</v>
      </c>
      <c r="K34" s="12" t="s">
        <v>18</v>
      </c>
      <c r="L34" s="12" t="s">
        <v>18</v>
      </c>
      <c r="M34" s="12" t="s">
        <v>18</v>
      </c>
      <c r="N34" s="12" t="s">
        <v>18</v>
      </c>
      <c r="O34" s="12" t="s">
        <v>18</v>
      </c>
      <c r="P34" s="12" t="s">
        <v>18</v>
      </c>
      <c r="Q34" s="34"/>
    </row>
    <row r="35" spans="1:17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12" t="s">
        <v>18</v>
      </c>
      <c r="K35" s="12" t="s">
        <v>18</v>
      </c>
      <c r="L35" s="12" t="s">
        <v>18</v>
      </c>
      <c r="M35" s="12" t="s">
        <v>18</v>
      </c>
      <c r="N35" s="12" t="s">
        <v>18</v>
      </c>
      <c r="O35" s="12" t="s">
        <v>18</v>
      </c>
      <c r="P35" s="12" t="s">
        <v>18</v>
      </c>
      <c r="Q35" s="34"/>
    </row>
    <row r="36" spans="1:17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12" t="s">
        <v>18</v>
      </c>
      <c r="K36" s="12" t="s">
        <v>18</v>
      </c>
      <c r="L36" s="12" t="s">
        <v>18</v>
      </c>
      <c r="M36" s="12" t="s">
        <v>18</v>
      </c>
      <c r="N36" s="12" t="s">
        <v>18</v>
      </c>
      <c r="O36" s="12" t="s">
        <v>18</v>
      </c>
      <c r="P36" s="12" t="s">
        <v>18</v>
      </c>
      <c r="Q36" s="34"/>
    </row>
    <row r="37" spans="1:17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18</v>
      </c>
      <c r="F37" s="12" t="s">
        <v>18</v>
      </c>
      <c r="G37" s="12" t="s">
        <v>18</v>
      </c>
      <c r="H37" s="12" t="s">
        <v>18</v>
      </c>
      <c r="I37" s="12" t="s">
        <v>18</v>
      </c>
      <c r="J37" s="12" t="s">
        <v>18</v>
      </c>
      <c r="K37" s="12" t="s">
        <v>18</v>
      </c>
      <c r="L37" s="12" t="s">
        <v>18</v>
      </c>
      <c r="M37" s="12" t="s">
        <v>18</v>
      </c>
      <c r="N37" s="12" t="s">
        <v>18</v>
      </c>
      <c r="O37" s="12" t="s">
        <v>81</v>
      </c>
      <c r="P37" s="12" t="s">
        <v>81</v>
      </c>
      <c r="Q37" s="34"/>
    </row>
    <row r="38" spans="1:17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18</v>
      </c>
      <c r="F38" s="12" t="s">
        <v>18</v>
      </c>
      <c r="G38" s="12" t="s">
        <v>18</v>
      </c>
      <c r="H38" s="12" t="s">
        <v>18</v>
      </c>
      <c r="I38" s="12" t="s">
        <v>18</v>
      </c>
      <c r="J38" s="12" t="s">
        <v>18</v>
      </c>
      <c r="K38" s="12" t="s">
        <v>18</v>
      </c>
      <c r="L38" s="12" t="s">
        <v>18</v>
      </c>
      <c r="M38" s="12" t="s">
        <v>18</v>
      </c>
      <c r="N38" s="12" t="s">
        <v>18</v>
      </c>
      <c r="O38" s="12" t="s">
        <v>140</v>
      </c>
      <c r="P38" s="12" t="s">
        <v>140</v>
      </c>
      <c r="Q38" s="34"/>
    </row>
    <row r="39" spans="1:17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18</v>
      </c>
      <c r="F39" s="12" t="s">
        <v>18</v>
      </c>
      <c r="G39" s="12" t="s">
        <v>18</v>
      </c>
      <c r="H39" s="12" t="s">
        <v>18</v>
      </c>
      <c r="I39" s="12" t="s">
        <v>18</v>
      </c>
      <c r="J39" s="12" t="s">
        <v>18</v>
      </c>
      <c r="K39" s="12" t="s">
        <v>18</v>
      </c>
      <c r="L39" s="12" t="s">
        <v>18</v>
      </c>
      <c r="M39" s="12" t="s">
        <v>18</v>
      </c>
      <c r="N39" s="12" t="s">
        <v>18</v>
      </c>
      <c r="O39" s="12" t="s">
        <v>141</v>
      </c>
      <c r="P39" s="12" t="s">
        <v>141</v>
      </c>
      <c r="Q39" s="34"/>
    </row>
    <row r="40" spans="1:17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18</v>
      </c>
      <c r="F40" s="12" t="s">
        <v>18</v>
      </c>
      <c r="G40" s="12" t="s">
        <v>18</v>
      </c>
      <c r="H40" s="12" t="s">
        <v>18</v>
      </c>
      <c r="I40" s="12" t="s">
        <v>18</v>
      </c>
      <c r="J40" s="12" t="s">
        <v>18</v>
      </c>
      <c r="K40" s="12" t="s">
        <v>18</v>
      </c>
      <c r="L40" s="12" t="s">
        <v>18</v>
      </c>
      <c r="M40" s="12" t="s">
        <v>18</v>
      </c>
      <c r="N40" s="12" t="s">
        <v>18</v>
      </c>
      <c r="O40" s="12" t="s">
        <v>142</v>
      </c>
      <c r="P40" s="12" t="s">
        <v>142</v>
      </c>
      <c r="Q40" s="34"/>
    </row>
    <row r="41" spans="1:17" s="16" customFormat="1" ht="25.5" customHeight="1">
      <c r="A41" s="45">
        <v>34</v>
      </c>
      <c r="B41" s="14" t="s">
        <v>41</v>
      </c>
      <c r="C41" s="14" t="s">
        <v>18</v>
      </c>
      <c r="D41" s="14" t="s">
        <v>18</v>
      </c>
      <c r="E41" s="14" t="s">
        <v>18</v>
      </c>
      <c r="F41" s="14" t="s">
        <v>18</v>
      </c>
      <c r="G41" s="14" t="s">
        <v>18</v>
      </c>
      <c r="H41" s="14" t="s">
        <v>18</v>
      </c>
      <c r="I41" s="14" t="s">
        <v>18</v>
      </c>
      <c r="J41" s="14" t="s">
        <v>18</v>
      </c>
      <c r="K41" s="14" t="s">
        <v>18</v>
      </c>
      <c r="L41" s="14" t="s">
        <v>18</v>
      </c>
      <c r="M41" s="14" t="s">
        <v>18</v>
      </c>
      <c r="N41" s="14" t="s">
        <v>18</v>
      </c>
      <c r="O41" s="14" t="s">
        <v>143</v>
      </c>
      <c r="P41" s="14" t="s">
        <v>143</v>
      </c>
      <c r="Q41" s="32"/>
    </row>
    <row r="42" spans="1:17" s="16" customFormat="1" ht="28.5" customHeight="1">
      <c r="A42" s="15">
        <v>35</v>
      </c>
      <c r="B42" s="15" t="s">
        <v>42</v>
      </c>
      <c r="C42" s="14" t="s">
        <v>122</v>
      </c>
      <c r="D42" s="14" t="s">
        <v>122</v>
      </c>
      <c r="E42" s="14" t="s">
        <v>80</v>
      </c>
      <c r="F42" s="14" t="s">
        <v>80</v>
      </c>
      <c r="G42" s="14" t="s">
        <v>80</v>
      </c>
      <c r="H42" s="14" t="s">
        <v>80</v>
      </c>
      <c r="I42" s="14" t="s">
        <v>80</v>
      </c>
      <c r="J42" s="14" t="s">
        <v>80</v>
      </c>
      <c r="K42" s="14" t="s">
        <v>80</v>
      </c>
      <c r="L42" s="14" t="s">
        <v>80</v>
      </c>
      <c r="M42" s="14" t="s">
        <v>80</v>
      </c>
      <c r="N42" s="14" t="s">
        <v>80</v>
      </c>
      <c r="O42" s="14" t="s">
        <v>80</v>
      </c>
      <c r="P42" s="14" t="s">
        <v>80</v>
      </c>
      <c r="Q42" s="32"/>
    </row>
    <row r="43" spans="1:17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81</v>
      </c>
      <c r="F43" s="8" t="s">
        <v>81</v>
      </c>
      <c r="G43" s="8" t="s">
        <v>81</v>
      </c>
      <c r="H43" s="8" t="s">
        <v>81</v>
      </c>
      <c r="I43" s="8" t="s">
        <v>81</v>
      </c>
      <c r="J43" s="8" t="s">
        <v>81</v>
      </c>
      <c r="K43" s="8" t="s">
        <v>81</v>
      </c>
      <c r="L43" s="8" t="s">
        <v>81</v>
      </c>
      <c r="M43" s="8" t="s">
        <v>81</v>
      </c>
      <c r="N43" s="8" t="s">
        <v>81</v>
      </c>
      <c r="O43" s="8" t="s">
        <v>15</v>
      </c>
      <c r="P43" s="8" t="s">
        <v>15</v>
      </c>
      <c r="Q43" s="34"/>
    </row>
    <row r="44" spans="1:17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 t="s">
        <v>125</v>
      </c>
      <c r="N44" s="14" t="s">
        <v>125</v>
      </c>
      <c r="O44" s="15" t="s">
        <v>18</v>
      </c>
      <c r="P44" s="15" t="s">
        <v>18</v>
      </c>
      <c r="Q44" s="34"/>
    </row>
    <row r="45" spans="1:17" ht="18" customHeight="1">
      <c r="A45" s="52" t="s">
        <v>149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7" ht="15.75">
      <c r="A46" s="13" t="s">
        <v>73</v>
      </c>
    </row>
    <row r="47" spans="1:17" ht="15">
      <c r="A47" s="35" t="s">
        <v>150</v>
      </c>
      <c r="B47" s="35"/>
    </row>
    <row r="48" spans="1:17">
      <c r="A48" t="s">
        <v>74</v>
      </c>
    </row>
    <row r="49" spans="1:2" ht="15">
      <c r="A49" s="35" t="s">
        <v>151</v>
      </c>
      <c r="B49" s="36"/>
    </row>
    <row r="50" spans="1:2">
      <c r="A50" t="s">
        <v>75</v>
      </c>
    </row>
    <row r="51" spans="1:2" ht="15">
      <c r="A51" s="35" t="s">
        <v>152</v>
      </c>
      <c r="B51" s="36"/>
    </row>
    <row r="52" spans="1:2">
      <c r="A52" s="28" t="s">
        <v>168</v>
      </c>
      <c r="B52" s="22"/>
    </row>
    <row r="53" spans="1:2">
      <c r="A53" t="s">
        <v>147</v>
      </c>
    </row>
    <row r="54" spans="1:2" ht="15">
      <c r="A54" s="35" t="s">
        <v>153</v>
      </c>
      <c r="B54" s="36"/>
    </row>
    <row r="55" spans="1:2">
      <c r="A55" t="s">
        <v>165</v>
      </c>
      <c r="B55" s="23"/>
    </row>
    <row r="56" spans="1:2">
      <c r="A56" t="s">
        <v>126</v>
      </c>
    </row>
    <row r="57" spans="1:2" ht="15">
      <c r="A57" s="35" t="s">
        <v>154</v>
      </c>
      <c r="B57" s="35"/>
    </row>
    <row r="58" spans="1:2">
      <c r="A58" t="s">
        <v>166</v>
      </c>
    </row>
    <row r="59" spans="1:2">
      <c r="A59" t="s">
        <v>126</v>
      </c>
    </row>
    <row r="60" spans="1:2" ht="15">
      <c r="A60" s="35" t="s">
        <v>155</v>
      </c>
      <c r="B60" s="35"/>
    </row>
    <row r="61" spans="1:2">
      <c r="A61" s="47" t="s">
        <v>167</v>
      </c>
      <c r="B61" s="23"/>
    </row>
    <row r="62" spans="1:2">
      <c r="A62" t="s">
        <v>126</v>
      </c>
    </row>
    <row r="63" spans="1:2" ht="15">
      <c r="A63" s="35" t="s">
        <v>156</v>
      </c>
      <c r="B63" s="35"/>
    </row>
    <row r="64" spans="1:2">
      <c r="A64" s="49" t="s">
        <v>183</v>
      </c>
      <c r="B64" s="28"/>
    </row>
    <row r="65" spans="1:2">
      <c r="A65" t="s">
        <v>126</v>
      </c>
    </row>
    <row r="66" spans="1:2" ht="15">
      <c r="A66" s="35" t="s">
        <v>157</v>
      </c>
      <c r="B66" s="35"/>
    </row>
    <row r="67" spans="1:2">
      <c r="A67" s="49" t="s">
        <v>184</v>
      </c>
      <c r="B67" s="28"/>
    </row>
    <row r="68" spans="1:2">
      <c r="A68" t="s">
        <v>126</v>
      </c>
    </row>
    <row r="69" spans="1:2" ht="15">
      <c r="A69" s="35" t="s">
        <v>158</v>
      </c>
      <c r="B69" s="35"/>
    </row>
    <row r="70" spans="1:2">
      <c r="A70" s="49" t="s">
        <v>186</v>
      </c>
      <c r="B70" s="28"/>
    </row>
    <row r="71" spans="1:2">
      <c r="A71" t="s">
        <v>126</v>
      </c>
    </row>
    <row r="72" spans="1:2" ht="15">
      <c r="A72" s="35" t="s">
        <v>159</v>
      </c>
      <c r="B72" s="35"/>
    </row>
    <row r="73" spans="1:2">
      <c r="A73" s="28" t="s">
        <v>169</v>
      </c>
      <c r="B73" s="28"/>
    </row>
    <row r="74" spans="1:2">
      <c r="A74" t="s">
        <v>126</v>
      </c>
    </row>
    <row r="75" spans="1:2" ht="15">
      <c r="A75" s="35" t="s">
        <v>160</v>
      </c>
      <c r="B75" s="35"/>
    </row>
    <row r="76" spans="1:2">
      <c r="A76" s="22" t="s">
        <v>170</v>
      </c>
      <c r="B76" s="28"/>
    </row>
    <row r="77" spans="1:2">
      <c r="A77" t="s">
        <v>126</v>
      </c>
    </row>
    <row r="78" spans="1:2" ht="15">
      <c r="A78" s="35" t="s">
        <v>161</v>
      </c>
      <c r="B78" s="35"/>
    </row>
    <row r="79" spans="1:2">
      <c r="A79" s="28" t="s">
        <v>171</v>
      </c>
      <c r="B79" s="28"/>
    </row>
    <row r="80" spans="1:2">
      <c r="A80" t="s">
        <v>126</v>
      </c>
    </row>
    <row r="81" spans="1:14" ht="15">
      <c r="A81" s="35" t="s">
        <v>162</v>
      </c>
      <c r="B81" s="35"/>
    </row>
    <row r="82" spans="1:14">
      <c r="A82" s="28" t="s">
        <v>172</v>
      </c>
      <c r="B82" s="28"/>
    </row>
    <row r="83" spans="1:14">
      <c r="A83" t="s">
        <v>146</v>
      </c>
    </row>
    <row r="84" spans="1:14" ht="15">
      <c r="A84" s="35" t="s">
        <v>180</v>
      </c>
      <c r="B84" s="35"/>
      <c r="D84" s="35"/>
      <c r="E84" s="35"/>
      <c r="G84" s="35" t="s">
        <v>162</v>
      </c>
      <c r="H84" s="35"/>
      <c r="J84" s="35" t="s">
        <v>162</v>
      </c>
      <c r="K84" s="35"/>
      <c r="M84" s="35" t="s">
        <v>162</v>
      </c>
      <c r="N84" s="35"/>
    </row>
    <row r="85" spans="1:14">
      <c r="A85" s="28" t="s">
        <v>181</v>
      </c>
      <c r="B85" s="28"/>
      <c r="D85" s="28"/>
      <c r="E85" s="28"/>
      <c r="G85" s="28" t="s">
        <v>172</v>
      </c>
      <c r="H85" s="28"/>
      <c r="J85" s="28" t="s">
        <v>172</v>
      </c>
      <c r="K85" s="28"/>
      <c r="M85" s="28" t="s">
        <v>172</v>
      </c>
      <c r="N85" s="28"/>
    </row>
    <row r="86" spans="1:14">
      <c r="A86" t="s">
        <v>146</v>
      </c>
      <c r="G86" t="s">
        <v>146</v>
      </c>
      <c r="J86" t="s">
        <v>146</v>
      </c>
      <c r="M86" t="s">
        <v>146</v>
      </c>
    </row>
  </sheetData>
  <sheetProtection password="C99A" sheet="1" objects="1" scenarios="1"/>
  <mergeCells count="2">
    <mergeCell ref="A5:O5"/>
    <mergeCell ref="A45:O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2021-03-14T10:49:15Z</dcterms:modified>
</cp:coreProperties>
</file>